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0" yWindow="405" windowWidth="24240" windowHeight="12300"/>
  </bookViews>
  <sheets>
    <sheet name="List1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H18" i="1" l="1"/>
  <c r="H15" i="1"/>
  <c r="H14" i="1"/>
  <c r="L14" i="1"/>
  <c r="E14" i="1" s="1"/>
  <c r="M14" i="1"/>
  <c r="R14" i="1"/>
  <c r="L15" i="1"/>
  <c r="E15" i="1" s="1"/>
  <c r="M15" i="1"/>
  <c r="R15" i="1"/>
  <c r="L16" i="1"/>
  <c r="E16" i="1" s="1"/>
  <c r="M16" i="1"/>
  <c r="H16" i="1" s="1"/>
  <c r="R16" i="1"/>
  <c r="L17" i="1"/>
  <c r="E17" i="1" s="1"/>
  <c r="M17" i="1"/>
  <c r="H17" i="1" s="1"/>
  <c r="R17" i="1"/>
  <c r="L18" i="1"/>
  <c r="E18" i="1" s="1"/>
  <c r="M18" i="1"/>
  <c r="R18" i="1"/>
  <c r="L19" i="1"/>
  <c r="E19" i="1" s="1"/>
  <c r="M19" i="1"/>
  <c r="H19" i="1" s="1"/>
  <c r="R19" i="1"/>
  <c r="L5" i="1" l="1"/>
  <c r="E5" i="1" s="1"/>
  <c r="M5" i="1"/>
  <c r="H5" i="1" s="1"/>
  <c r="R5" i="1"/>
  <c r="L6" i="1"/>
  <c r="E6" i="1" s="1"/>
  <c r="M6" i="1"/>
  <c r="H6" i="1" s="1"/>
  <c r="R6" i="1"/>
  <c r="L7" i="1"/>
  <c r="E7" i="1" s="1"/>
  <c r="M7" i="1"/>
  <c r="H7" i="1" s="1"/>
  <c r="R7" i="1"/>
  <c r="L8" i="1"/>
  <c r="E8" i="1" s="1"/>
  <c r="M8" i="1"/>
  <c r="H8" i="1" s="1"/>
  <c r="R8" i="1"/>
  <c r="L9" i="1"/>
  <c r="E9" i="1" s="1"/>
  <c r="M9" i="1"/>
  <c r="H9" i="1" s="1"/>
  <c r="R9" i="1"/>
  <c r="H10" i="1"/>
  <c r="L10" i="1"/>
  <c r="E10" i="1" s="1"/>
  <c r="M10" i="1"/>
  <c r="R10" i="1"/>
  <c r="L11" i="1"/>
  <c r="E11" i="1" s="1"/>
  <c r="M11" i="1"/>
  <c r="H11" i="1" s="1"/>
  <c r="R11" i="1"/>
  <c r="L12" i="1"/>
  <c r="E12" i="1" s="1"/>
  <c r="M12" i="1"/>
  <c r="H12" i="1" s="1"/>
  <c r="R12" i="1"/>
  <c r="L13" i="1"/>
  <c r="E13" i="1" s="1"/>
  <c r="M13" i="1"/>
  <c r="H13" i="1" s="1"/>
  <c r="R13" i="1"/>
  <c r="L20" i="1"/>
  <c r="E20" i="1" s="1"/>
  <c r="M20" i="1"/>
  <c r="H20" i="1" s="1"/>
  <c r="R20" i="1"/>
  <c r="B23" i="1"/>
  <c r="B24" i="1"/>
  <c r="B25" i="1"/>
  <c r="R23" i="1" l="1"/>
  <c r="E24" i="1" s="1"/>
  <c r="H28" i="1"/>
  <c r="E28" i="1"/>
  <c r="E25" i="1" l="1"/>
</calcChain>
</file>

<file path=xl/sharedStrings.xml><?xml version="1.0" encoding="utf-8"?>
<sst xmlns="http://schemas.openxmlformats.org/spreadsheetml/2006/main" count="100" uniqueCount="30">
  <si>
    <t>kW</t>
  </si>
  <si>
    <t>-</t>
  </si>
  <si>
    <t>Do</t>
  </si>
  <si>
    <t>Od</t>
  </si>
  <si>
    <t>Orientační výkon</t>
  </si>
  <si>
    <r>
      <t>m</t>
    </r>
    <r>
      <rPr>
        <vertAlign val="superscript"/>
        <sz val="12"/>
        <rFont val="Arial"/>
        <family val="2"/>
        <charset val="238"/>
      </rPr>
      <t>3</t>
    </r>
  </si>
  <si>
    <t>Orientační kapacita skladovací jímky digestátu na 6 měsíců</t>
  </si>
  <si>
    <t>Orientační kapacita silážních žlabů</t>
  </si>
  <si>
    <t>Výkupní cena za 1 kW</t>
  </si>
  <si>
    <t>t/rok</t>
  </si>
  <si>
    <t>Celkem</t>
  </si>
  <si>
    <t>Voda</t>
  </si>
  <si>
    <t>Digestát</t>
  </si>
  <si>
    <t>Prasečí kejda</t>
  </si>
  <si>
    <t>Hovězí hnůj</t>
  </si>
  <si>
    <t>Hovězí kejda</t>
  </si>
  <si>
    <t>Ječmen</t>
  </si>
  <si>
    <t>Travní senáž</t>
  </si>
  <si>
    <t>Čirok siláž</t>
  </si>
  <si>
    <t>Kukuřičná siláž</t>
  </si>
  <si>
    <t>Množství</t>
  </si>
  <si>
    <t>Substrát</t>
  </si>
  <si>
    <r>
      <t>Kukuřičný Corn-Crop-Mix (</t>
    </r>
    <r>
      <rPr>
        <b/>
        <sz val="12"/>
        <color theme="1"/>
        <rFont val="Arial"/>
        <family val="2"/>
        <charset val="238"/>
      </rPr>
      <t>CCM</t>
    </r>
    <r>
      <rPr>
        <sz val="12"/>
        <color theme="1"/>
        <rFont val="Arial"/>
        <family val="2"/>
        <charset val="238"/>
      </rPr>
      <t>)</t>
    </r>
  </si>
  <si>
    <r>
      <t>Siláž z celých rostlin (</t>
    </r>
    <r>
      <rPr>
        <b/>
        <sz val="12"/>
        <color theme="1"/>
        <rFont val="Arial"/>
        <family val="2"/>
        <charset val="238"/>
      </rPr>
      <t>GPS</t>
    </r>
    <r>
      <rPr>
        <sz val="12"/>
        <color theme="1"/>
        <rFont val="Arial"/>
        <family val="2"/>
        <charset val="238"/>
      </rPr>
      <t xml:space="preserve">) </t>
    </r>
  </si>
  <si>
    <t>Drůbeží kejda</t>
  </si>
  <si>
    <t>Drůbeží trus</t>
  </si>
  <si>
    <t>Masokostní moučka</t>
  </si>
  <si>
    <t>Bramborové zdrtky</t>
  </si>
  <si>
    <t>Výlisky</t>
  </si>
  <si>
    <t>Obilný šrot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</si>
</sst>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hidden="1"/>
    </xf>
    <xf numFmtId="3" fontId="3" fillId="3" borderId="4" xfId="0" applyNumberFormat="1" applyFont="1" applyFill="1" applyBorder="1" applyAlignment="1" applyProtection="1">
      <alignment horizontal="right" vertical="center"/>
      <protection hidden="1"/>
    </xf>
    <xf numFmtId="3" fontId="3" fillId="3" borderId="4" xfId="0" applyNumberFormat="1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vertical="center"/>
      <protection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Border="1" applyAlignment="1" applyProtection="1">
      <alignment vertical="center"/>
      <protection hidden="1"/>
    </xf>
    <xf numFmtId="2" fontId="3" fillId="2" borderId="0" xfId="0" applyNumberFormat="1" applyFont="1" applyFill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vertical="center"/>
      <protection hidden="1"/>
    </xf>
    <xf numFmtId="3" fontId="3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10" fontId="3" fillId="2" borderId="0" xfId="0" applyNumberFormat="1" applyFont="1" applyFill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2" xfId="0" applyNumberFormat="1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0" xfId="0" applyNumberFormat="1" applyFont="1" applyFill="1" applyBorder="1" applyAlignment="1" applyProtection="1">
      <alignment vertical="center"/>
      <protection hidden="1"/>
    </xf>
    <xf numFmtId="3" fontId="2" fillId="2" borderId="0" xfId="0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10" fontId="2" fillId="2" borderId="0" xfId="0" applyNumberFormat="1" applyFont="1" applyFill="1" applyAlignment="1" applyProtection="1">
      <alignment vertical="center"/>
      <protection hidden="1"/>
    </xf>
    <xf numFmtId="3" fontId="2" fillId="2" borderId="0" xfId="0" applyNumberFormat="1" applyFont="1" applyFill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vertical="center"/>
      <protection hidden="1"/>
    </xf>
    <xf numFmtId="3" fontId="3" fillId="3" borderId="9" xfId="0" applyNumberFormat="1" applyFont="1" applyFill="1" applyBorder="1" applyAlignment="1" applyProtection="1">
      <alignment vertical="center"/>
      <protection hidden="1"/>
    </xf>
    <xf numFmtId="0" fontId="3" fillId="3" borderId="10" xfId="0" applyFont="1" applyFill="1" applyBorder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right" vertical="center"/>
      <protection hidden="1"/>
    </xf>
    <xf numFmtId="3" fontId="3" fillId="3" borderId="11" xfId="0" applyNumberFormat="1" applyFont="1" applyFill="1" applyBorder="1" applyAlignment="1" applyProtection="1">
      <alignment vertical="center"/>
      <protection hidden="1"/>
    </xf>
    <xf numFmtId="3" fontId="3" fillId="3" borderId="0" xfId="0" applyNumberFormat="1" applyFont="1" applyFill="1" applyBorder="1" applyAlignment="1" applyProtection="1">
      <alignment horizontal="right" vertical="center" indent="2"/>
      <protection hidden="1"/>
    </xf>
    <xf numFmtId="0" fontId="6" fillId="0" borderId="10" xfId="0" applyFont="1" applyBorder="1"/>
    <xf numFmtId="0" fontId="6" fillId="0" borderId="10" xfId="0" applyFont="1" applyBorder="1" applyProtection="1">
      <protection hidden="1"/>
    </xf>
    <xf numFmtId="0" fontId="3" fillId="3" borderId="10" xfId="0" applyFont="1" applyFill="1" applyBorder="1" applyAlignment="1" applyProtection="1">
      <protection hidden="1"/>
    </xf>
    <xf numFmtId="3" fontId="3" fillId="3" borderId="0" xfId="0" applyNumberFormat="1" applyFont="1" applyFill="1" applyBorder="1" applyAlignment="1" applyProtection="1">
      <alignment horizontal="right"/>
      <protection hidden="1"/>
    </xf>
    <xf numFmtId="3" fontId="3" fillId="3" borderId="11" xfId="0" applyNumberFormat="1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vertical="center"/>
      <protection hidden="1"/>
    </xf>
    <xf numFmtId="3" fontId="2" fillId="3" borderId="0" xfId="0" applyNumberFormat="1" applyFont="1" applyFill="1" applyBorder="1" applyAlignment="1" applyProtection="1">
      <alignment horizontal="right" vertical="center" indent="2"/>
      <protection hidden="1"/>
    </xf>
    <xf numFmtId="3" fontId="2" fillId="3" borderId="11" xfId="0" applyNumberFormat="1" applyFont="1" applyFill="1" applyBorder="1" applyAlignment="1" applyProtection="1">
      <alignment vertical="center"/>
      <protection hidden="1"/>
    </xf>
    <xf numFmtId="3" fontId="3" fillId="5" borderId="0" xfId="0" applyNumberFormat="1" applyFont="1" applyFill="1" applyBorder="1" applyAlignment="1" applyProtection="1">
      <alignment vertical="center"/>
      <protection locked="0" hidden="1"/>
    </xf>
    <xf numFmtId="0" fontId="0" fillId="6" borderId="0" xfId="0" applyFill="1" applyBorder="1" applyProtection="1">
      <protection hidden="1"/>
    </xf>
    <xf numFmtId="0" fontId="0" fillId="6" borderId="0" xfId="0" applyFill="1" applyProtection="1">
      <protection hidden="1"/>
    </xf>
    <xf numFmtId="0" fontId="0" fillId="6" borderId="5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3" fillId="3" borderId="12" xfId="0" applyFont="1" applyFill="1" applyBorder="1" applyProtection="1">
      <protection hidden="1"/>
    </xf>
    <xf numFmtId="3" fontId="3" fillId="3" borderId="3" xfId="0" applyNumberFormat="1" applyFont="1" applyFill="1" applyBorder="1" applyAlignment="1" applyProtection="1">
      <protection hidden="1"/>
    </xf>
    <xf numFmtId="3" fontId="3" fillId="3" borderId="3" xfId="0" applyNumberFormat="1" applyFont="1" applyFill="1" applyBorder="1" applyAlignment="1" applyProtection="1">
      <alignment horizontal="right" indent="2"/>
      <protection hidden="1"/>
    </xf>
    <xf numFmtId="3" fontId="3" fillId="3" borderId="3" xfId="0" applyNumberFormat="1" applyFont="1" applyFill="1" applyBorder="1" applyProtection="1">
      <protection hidden="1"/>
    </xf>
    <xf numFmtId="3" fontId="3" fillId="3" borderId="3" xfId="0" applyNumberFormat="1" applyFont="1" applyFill="1" applyBorder="1" applyAlignment="1" applyProtection="1">
      <alignment horizontal="center"/>
      <protection hidden="1"/>
    </xf>
    <xf numFmtId="3" fontId="3" fillId="3" borderId="13" xfId="0" applyNumberFormat="1" applyFont="1" applyFill="1" applyBorder="1" applyProtection="1">
      <protection hidden="1"/>
    </xf>
    <xf numFmtId="0" fontId="0" fillId="6" borderId="12" xfId="0" applyFill="1" applyBorder="1" applyProtection="1">
      <protection hidden="1"/>
    </xf>
    <xf numFmtId="0" fontId="0" fillId="6" borderId="3" xfId="0" applyFill="1" applyBorder="1" applyProtection="1">
      <protection hidden="1"/>
    </xf>
    <xf numFmtId="0" fontId="0" fillId="6" borderId="13" xfId="0" applyFill="1" applyBorder="1" applyProtection="1">
      <protection hidden="1"/>
    </xf>
    <xf numFmtId="0" fontId="1" fillId="6" borderId="0" xfId="0" applyFont="1" applyFill="1" applyProtection="1">
      <protection hidden="1"/>
    </xf>
    <xf numFmtId="0" fontId="0" fillId="6" borderId="0" xfId="0" applyFont="1" applyFill="1"/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3" fontId="3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4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justify" vertical="center"/>
      <protection hidden="1"/>
    </xf>
    <xf numFmtId="164" fontId="3" fillId="3" borderId="0" xfId="0" applyNumberFormat="1" applyFont="1" applyFill="1" applyBorder="1" applyAlignment="1" applyProtection="1">
      <alignment horizontal="center" vertical="center"/>
      <protection hidden="1"/>
    </xf>
    <xf numFmtId="3" fontId="2" fillId="3" borderId="0" xfId="0" applyNumberFormat="1" applyFont="1" applyFill="1" applyBorder="1" applyAlignment="1" applyProtection="1">
      <alignment horizontal="center" vertical="center"/>
      <protection hidden="1"/>
    </xf>
    <xf numFmtId="3" fontId="3" fillId="3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48E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123825</xdr:rowOff>
    </xdr:from>
    <xdr:to>
      <xdr:col>2</xdr:col>
      <xdr:colOff>596654</xdr:colOff>
      <xdr:row>0</xdr:row>
      <xdr:rowOff>669418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23825"/>
          <a:ext cx="4044704" cy="545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selection activeCell="B5" sqref="B5"/>
    </sheetView>
  </sheetViews>
  <sheetFormatPr defaultRowHeight="15" x14ac:dyDescent="0.25"/>
  <cols>
    <col min="1" max="1" width="42.5703125" style="1" customWidth="1"/>
    <col min="2" max="2" width="15.5703125" style="1" customWidth="1"/>
    <col min="3" max="9" width="9.140625" style="1"/>
    <col min="10" max="10" width="13.5703125" style="1" customWidth="1"/>
    <col min="11" max="11" width="13.140625" style="1" hidden="1" customWidth="1"/>
    <col min="12" max="12" width="5.7109375" style="1" hidden="1" customWidth="1"/>
    <col min="13" max="13" width="2.5703125" style="1" hidden="1" customWidth="1"/>
    <col min="14" max="14" width="11.5703125" style="1" hidden="1" customWidth="1"/>
    <col min="15" max="15" width="9" style="1" hidden="1" customWidth="1"/>
    <col min="16" max="16" width="11.5703125" style="1" hidden="1" customWidth="1"/>
    <col min="17" max="17" width="5.140625" style="1" hidden="1" customWidth="1"/>
    <col min="18" max="18" width="4.140625" style="1" hidden="1" customWidth="1"/>
    <col min="19" max="16384" width="9.140625" style="1"/>
  </cols>
  <sheetData>
    <row r="1" spans="1:28" ht="63" customHeight="1" thickBo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x14ac:dyDescent="0.25">
      <c r="A2" s="46"/>
      <c r="B2" s="47"/>
      <c r="C2" s="47"/>
      <c r="D2" s="47"/>
      <c r="E2" s="47"/>
      <c r="F2" s="47"/>
      <c r="G2" s="47"/>
      <c r="H2" s="47"/>
      <c r="I2" s="47"/>
      <c r="J2" s="48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x14ac:dyDescent="0.25">
      <c r="A3" s="29" t="s">
        <v>21</v>
      </c>
      <c r="B3" s="60" t="s">
        <v>20</v>
      </c>
      <c r="C3" s="60"/>
      <c r="D3" s="2"/>
      <c r="E3" s="3"/>
      <c r="F3" s="3"/>
      <c r="G3" s="27"/>
      <c r="H3" s="3"/>
      <c r="I3" s="3"/>
      <c r="J3" s="30"/>
      <c r="K3" s="4"/>
      <c r="L3" s="5"/>
      <c r="M3" s="5"/>
      <c r="N3" s="6"/>
      <c r="O3" s="6"/>
      <c r="P3" s="6"/>
      <c r="Q3" s="4"/>
      <c r="R3" s="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ht="15.75" thickBot="1" x14ac:dyDescent="0.3">
      <c r="A4" s="31"/>
      <c r="B4" s="28"/>
      <c r="C4" s="28"/>
      <c r="D4" s="32"/>
      <c r="E4" s="7"/>
      <c r="F4" s="7"/>
      <c r="G4" s="28"/>
      <c r="H4" s="7"/>
      <c r="I4" s="7"/>
      <c r="J4" s="33"/>
      <c r="K4" s="4"/>
      <c r="L4" s="5"/>
      <c r="M4" s="5"/>
      <c r="N4" s="6"/>
      <c r="O4" s="6"/>
      <c r="P4" s="6"/>
      <c r="Q4" s="4"/>
      <c r="R4" s="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28" ht="15.75" thickBot="1" x14ac:dyDescent="0.3">
      <c r="A5" s="31" t="s">
        <v>19</v>
      </c>
      <c r="B5" s="43">
        <v>0</v>
      </c>
      <c r="C5" s="7" t="s">
        <v>9</v>
      </c>
      <c r="D5" s="34"/>
      <c r="E5" s="8">
        <f>ROUND(L5/3650,0)</f>
        <v>0</v>
      </c>
      <c r="F5" s="9" t="s">
        <v>0</v>
      </c>
      <c r="G5" s="28" t="s">
        <v>1</v>
      </c>
      <c r="H5" s="8">
        <f>ROUND(M5/3650,0)</f>
        <v>0</v>
      </c>
      <c r="I5" s="9" t="s">
        <v>0</v>
      </c>
      <c r="J5" s="33"/>
      <c r="K5" s="10"/>
      <c r="L5" s="5">
        <f t="shared" ref="L5:L20" si="0">N5*P5*Q5*B5</f>
        <v>0</v>
      </c>
      <c r="M5" s="5">
        <f t="shared" ref="M5:M20" si="1">O5*P5*Q5*B5</f>
        <v>0</v>
      </c>
      <c r="N5" s="6">
        <v>0.3</v>
      </c>
      <c r="O5" s="6">
        <v>0.35</v>
      </c>
      <c r="P5" s="6">
        <v>0.91</v>
      </c>
      <c r="Q5" s="4">
        <v>700</v>
      </c>
      <c r="R5" s="5">
        <f t="shared" ref="R5:R20" si="2">N5*B5</f>
        <v>0</v>
      </c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ht="16.5" thickBot="1" x14ac:dyDescent="0.3">
      <c r="A6" s="35" t="s">
        <v>22</v>
      </c>
      <c r="B6" s="43">
        <v>0</v>
      </c>
      <c r="C6" s="7" t="s">
        <v>9</v>
      </c>
      <c r="D6" s="34"/>
      <c r="E6" s="8">
        <f>ROUND(L6/3500,0)</f>
        <v>0</v>
      </c>
      <c r="F6" s="9" t="s">
        <v>0</v>
      </c>
      <c r="G6" s="28" t="s">
        <v>1</v>
      </c>
      <c r="H6" s="8">
        <f>ROUND(M6/3500,0)</f>
        <v>0</v>
      </c>
      <c r="I6" s="9" t="s">
        <v>0</v>
      </c>
      <c r="J6" s="33"/>
      <c r="K6" s="10"/>
      <c r="L6" s="5">
        <f t="shared" si="0"/>
        <v>0</v>
      </c>
      <c r="M6" s="5">
        <f t="shared" si="1"/>
        <v>0</v>
      </c>
      <c r="N6" s="6">
        <v>0.61</v>
      </c>
      <c r="O6" s="6">
        <v>0.65</v>
      </c>
      <c r="P6" s="6">
        <v>0.93</v>
      </c>
      <c r="Q6" s="4">
        <v>780</v>
      </c>
      <c r="R6" s="5">
        <f t="shared" si="2"/>
        <v>0</v>
      </c>
      <c r="S6" s="45"/>
      <c r="T6" s="45"/>
      <c r="U6" s="45"/>
      <c r="V6" s="45"/>
      <c r="W6" s="45"/>
      <c r="X6" s="45"/>
      <c r="Y6" s="45"/>
      <c r="Z6" s="45"/>
      <c r="AA6" s="45"/>
      <c r="AB6" s="45"/>
    </row>
    <row r="7" spans="1:28" ht="15.75" thickBot="1" x14ac:dyDescent="0.3">
      <c r="A7" s="31" t="s">
        <v>18</v>
      </c>
      <c r="B7" s="43">
        <v>0</v>
      </c>
      <c r="C7" s="7" t="s">
        <v>9</v>
      </c>
      <c r="D7" s="34"/>
      <c r="E7" s="8">
        <f>ROUND(L7/3500,0)</f>
        <v>0</v>
      </c>
      <c r="F7" s="9" t="s">
        <v>0</v>
      </c>
      <c r="G7" s="28" t="s">
        <v>1</v>
      </c>
      <c r="H7" s="8">
        <f>ROUND(M7/3500,0)</f>
        <v>0</v>
      </c>
      <c r="I7" s="9" t="s">
        <v>0</v>
      </c>
      <c r="J7" s="33"/>
      <c r="K7" s="10"/>
      <c r="L7" s="5">
        <f t="shared" si="0"/>
        <v>0</v>
      </c>
      <c r="M7" s="5">
        <f t="shared" si="1"/>
        <v>0</v>
      </c>
      <c r="N7" s="6">
        <v>0.24</v>
      </c>
      <c r="O7" s="6">
        <v>0.28999999999999998</v>
      </c>
      <c r="P7" s="6">
        <v>0.9</v>
      </c>
      <c r="Q7" s="4">
        <v>530</v>
      </c>
      <c r="R7" s="5">
        <f t="shared" si="2"/>
        <v>0</v>
      </c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ht="15.75" thickBot="1" x14ac:dyDescent="0.3">
      <c r="A8" s="31" t="s">
        <v>17</v>
      </c>
      <c r="B8" s="43">
        <v>0</v>
      </c>
      <c r="C8" s="7" t="s">
        <v>9</v>
      </c>
      <c r="D8" s="34"/>
      <c r="E8" s="8">
        <f>ROUND(L8/3500,0)</f>
        <v>0</v>
      </c>
      <c r="F8" s="9" t="s">
        <v>0</v>
      </c>
      <c r="G8" s="28" t="s">
        <v>1</v>
      </c>
      <c r="H8" s="8">
        <f>ROUND(M8/3500,0)</f>
        <v>0</v>
      </c>
      <c r="I8" s="9" t="s">
        <v>0</v>
      </c>
      <c r="J8" s="33"/>
      <c r="K8" s="10"/>
      <c r="L8" s="5">
        <f t="shared" si="0"/>
        <v>0</v>
      </c>
      <c r="M8" s="5">
        <f t="shared" si="1"/>
        <v>0</v>
      </c>
      <c r="N8" s="6">
        <v>0.2</v>
      </c>
      <c r="O8" s="6">
        <v>0.35</v>
      </c>
      <c r="P8" s="6">
        <v>0.85</v>
      </c>
      <c r="Q8" s="4">
        <v>620</v>
      </c>
      <c r="R8" s="5">
        <f t="shared" si="2"/>
        <v>0</v>
      </c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pans="1:28" ht="16.5" thickBot="1" x14ac:dyDescent="0.3">
      <c r="A9" s="36" t="s">
        <v>23</v>
      </c>
      <c r="B9" s="43">
        <v>0</v>
      </c>
      <c r="C9" s="7" t="s">
        <v>9</v>
      </c>
      <c r="D9" s="34"/>
      <c r="E9" s="8">
        <f>ROUND(L9/3750,0)</f>
        <v>0</v>
      </c>
      <c r="F9" s="9" t="s">
        <v>0</v>
      </c>
      <c r="G9" s="28" t="s">
        <v>1</v>
      </c>
      <c r="H9" s="8">
        <f>ROUND(M9/3750,0)</f>
        <v>0</v>
      </c>
      <c r="I9" s="9" t="s">
        <v>0</v>
      </c>
      <c r="J9" s="33"/>
      <c r="K9" s="10"/>
      <c r="L9" s="5">
        <f t="shared" si="0"/>
        <v>0</v>
      </c>
      <c r="M9" s="5">
        <f t="shared" si="1"/>
        <v>0</v>
      </c>
      <c r="N9" s="6">
        <v>0.32</v>
      </c>
      <c r="O9" s="6">
        <v>0.45</v>
      </c>
      <c r="P9" s="6">
        <v>0.91</v>
      </c>
      <c r="Q9" s="4">
        <v>520</v>
      </c>
      <c r="R9" s="5">
        <f t="shared" si="2"/>
        <v>0</v>
      </c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pans="1:28" ht="15.75" thickBot="1" x14ac:dyDescent="0.3">
      <c r="A10" s="31" t="s">
        <v>16</v>
      </c>
      <c r="B10" s="43">
        <v>0</v>
      </c>
      <c r="C10" s="7" t="s">
        <v>9</v>
      </c>
      <c r="D10" s="34"/>
      <c r="E10" s="8">
        <f>ROUND(L10/3480,0)</f>
        <v>0</v>
      </c>
      <c r="F10" s="9" t="s">
        <v>0</v>
      </c>
      <c r="G10" s="28" t="s">
        <v>1</v>
      </c>
      <c r="H10" s="8">
        <f>ROUND(M10/3480,0)</f>
        <v>0</v>
      </c>
      <c r="I10" s="9" t="s">
        <v>0</v>
      </c>
      <c r="J10" s="33"/>
      <c r="K10" s="10"/>
      <c r="L10" s="5">
        <f t="shared" si="0"/>
        <v>0</v>
      </c>
      <c r="M10" s="5">
        <f t="shared" si="1"/>
        <v>0</v>
      </c>
      <c r="N10" s="6">
        <v>0.81</v>
      </c>
      <c r="O10" s="6">
        <v>0.87</v>
      </c>
      <c r="P10" s="6">
        <v>0.9</v>
      </c>
      <c r="Q10" s="4">
        <v>700</v>
      </c>
      <c r="R10" s="5">
        <f t="shared" si="2"/>
        <v>0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pans="1:28" ht="15.75" thickBot="1" x14ac:dyDescent="0.3">
      <c r="A11" s="31" t="s">
        <v>15</v>
      </c>
      <c r="B11" s="43">
        <v>0</v>
      </c>
      <c r="C11" s="7" t="s">
        <v>9</v>
      </c>
      <c r="D11" s="34"/>
      <c r="E11" s="8">
        <f>ROUND(L11/3300,0)</f>
        <v>0</v>
      </c>
      <c r="F11" s="9" t="s">
        <v>0</v>
      </c>
      <c r="G11" s="28" t="s">
        <v>1</v>
      </c>
      <c r="H11" s="8">
        <f>ROUND(M11/3300,0)</f>
        <v>0</v>
      </c>
      <c r="I11" s="9" t="s">
        <v>0</v>
      </c>
      <c r="J11" s="33"/>
      <c r="K11" s="10"/>
      <c r="L11" s="5">
        <f t="shared" si="0"/>
        <v>0</v>
      </c>
      <c r="M11" s="5">
        <f t="shared" si="1"/>
        <v>0</v>
      </c>
      <c r="N11" s="6">
        <v>0.08</v>
      </c>
      <c r="O11" s="6">
        <v>0.09</v>
      </c>
      <c r="P11" s="6">
        <v>0.82</v>
      </c>
      <c r="Q11" s="4">
        <v>300</v>
      </c>
      <c r="R11" s="5">
        <f t="shared" si="2"/>
        <v>0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</row>
    <row r="12" spans="1:28" ht="15.75" thickBot="1" x14ac:dyDescent="0.3">
      <c r="A12" s="31" t="s">
        <v>14</v>
      </c>
      <c r="B12" s="43">
        <v>0</v>
      </c>
      <c r="C12" s="7" t="s">
        <v>9</v>
      </c>
      <c r="D12" s="34"/>
      <c r="E12" s="8">
        <f>ROUND(L12/3320,0)</f>
        <v>0</v>
      </c>
      <c r="F12" s="9" t="s">
        <v>0</v>
      </c>
      <c r="G12" s="28" t="s">
        <v>1</v>
      </c>
      <c r="H12" s="8">
        <f>ROUND(M12/3320,0)</f>
        <v>0</v>
      </c>
      <c r="I12" s="9" t="s">
        <v>0</v>
      </c>
      <c r="J12" s="33"/>
      <c r="K12" s="10"/>
      <c r="L12" s="5">
        <f t="shared" si="0"/>
        <v>0</v>
      </c>
      <c r="M12" s="5">
        <f t="shared" si="1"/>
        <v>0</v>
      </c>
      <c r="N12" s="6">
        <v>0.23</v>
      </c>
      <c r="O12" s="6">
        <v>0.25</v>
      </c>
      <c r="P12" s="6">
        <v>0.81</v>
      </c>
      <c r="Q12" s="4">
        <v>400</v>
      </c>
      <c r="R12" s="5">
        <f t="shared" si="2"/>
        <v>0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28" ht="15.75" thickBot="1" x14ac:dyDescent="0.3">
      <c r="A13" s="31" t="s">
        <v>13</v>
      </c>
      <c r="B13" s="43">
        <v>0</v>
      </c>
      <c r="C13" s="7" t="s">
        <v>9</v>
      </c>
      <c r="D13" s="34"/>
      <c r="E13" s="8">
        <f>ROUND(L13/3400,0)</f>
        <v>0</v>
      </c>
      <c r="F13" s="9" t="s">
        <v>0</v>
      </c>
      <c r="G13" s="28" t="s">
        <v>1</v>
      </c>
      <c r="H13" s="8">
        <f>ROUND(M13/3400,0)</f>
        <v>0</v>
      </c>
      <c r="I13" s="9" t="s">
        <v>0</v>
      </c>
      <c r="J13" s="33"/>
      <c r="K13" s="10"/>
      <c r="L13" s="5">
        <f t="shared" si="0"/>
        <v>0</v>
      </c>
      <c r="M13" s="5">
        <f t="shared" si="1"/>
        <v>0</v>
      </c>
      <c r="N13" s="6">
        <v>0.05</v>
      </c>
      <c r="O13" s="6">
        <v>0.06</v>
      </c>
      <c r="P13" s="6">
        <v>0.65</v>
      </c>
      <c r="Q13" s="4">
        <v>350</v>
      </c>
      <c r="R13" s="5">
        <f t="shared" si="2"/>
        <v>0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</row>
    <row r="14" spans="1:28" ht="15.75" thickBot="1" x14ac:dyDescent="0.3">
      <c r="A14" s="31" t="s">
        <v>24</v>
      </c>
      <c r="B14" s="43">
        <v>0</v>
      </c>
      <c r="C14" s="7" t="s">
        <v>9</v>
      </c>
      <c r="D14" s="34"/>
      <c r="E14" s="8">
        <f>ROUND(L14/3500,0)</f>
        <v>0</v>
      </c>
      <c r="F14" s="9" t="s">
        <v>0</v>
      </c>
      <c r="G14" s="28" t="s">
        <v>1</v>
      </c>
      <c r="H14" s="8">
        <f>ROUND(M14/3500,0)</f>
        <v>0</v>
      </c>
      <c r="I14" s="9" t="s">
        <v>0</v>
      </c>
      <c r="J14" s="33"/>
      <c r="K14" s="10"/>
      <c r="L14" s="5">
        <f t="shared" ref="L14:L19" si="3">N14*P14*Q14*B14</f>
        <v>0</v>
      </c>
      <c r="M14" s="5">
        <f t="shared" ref="M14:M19" si="4">O14*P14*Q14*B14</f>
        <v>0</v>
      </c>
      <c r="N14" s="6">
        <v>0.12</v>
      </c>
      <c r="O14" s="6">
        <v>0.14000000000000001</v>
      </c>
      <c r="P14" s="6">
        <v>0.65</v>
      </c>
      <c r="Q14" s="4">
        <v>300</v>
      </c>
      <c r="R14" s="5">
        <f t="shared" ref="R14:R19" si="5">N14*B14</f>
        <v>0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ht="15.75" thickBot="1" x14ac:dyDescent="0.3">
      <c r="A15" s="31" t="s">
        <v>25</v>
      </c>
      <c r="B15" s="43">
        <v>0</v>
      </c>
      <c r="C15" s="7" t="s">
        <v>9</v>
      </c>
      <c r="D15" s="34"/>
      <c r="E15" s="8">
        <f>ROUND(L15/3750,0)</f>
        <v>0</v>
      </c>
      <c r="F15" s="9" t="s">
        <v>0</v>
      </c>
      <c r="G15" s="28" t="s">
        <v>1</v>
      </c>
      <c r="H15" s="8">
        <f>ROUND(M15/3750,0)</f>
        <v>0</v>
      </c>
      <c r="I15" s="9" t="s">
        <v>0</v>
      </c>
      <c r="J15" s="33"/>
      <c r="K15" s="10"/>
      <c r="L15" s="5">
        <f t="shared" si="3"/>
        <v>0</v>
      </c>
      <c r="M15" s="5">
        <f t="shared" si="4"/>
        <v>0</v>
      </c>
      <c r="N15" s="6">
        <v>0.41</v>
      </c>
      <c r="O15" s="6">
        <v>0.49</v>
      </c>
      <c r="P15" s="6">
        <v>0.78</v>
      </c>
      <c r="Q15" s="4">
        <v>452</v>
      </c>
      <c r="R15" s="5">
        <f t="shared" si="5"/>
        <v>0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</row>
    <row r="16" spans="1:28" ht="15.75" thickBot="1" x14ac:dyDescent="0.3">
      <c r="A16" s="31" t="s">
        <v>26</v>
      </c>
      <c r="B16" s="43">
        <v>0</v>
      </c>
      <c r="C16" s="7" t="s">
        <v>9</v>
      </c>
      <c r="D16" s="34"/>
      <c r="E16" s="8">
        <f>ROUND(L16/3480,0)</f>
        <v>0</v>
      </c>
      <c r="F16" s="9" t="s">
        <v>0</v>
      </c>
      <c r="G16" s="28" t="s">
        <v>1</v>
      </c>
      <c r="H16" s="8">
        <f>ROUND(M16/3480,0)</f>
        <v>0</v>
      </c>
      <c r="I16" s="9" t="s">
        <v>0</v>
      </c>
      <c r="J16" s="33"/>
      <c r="K16" s="10"/>
      <c r="L16" s="5">
        <f t="shared" si="3"/>
        <v>0</v>
      </c>
      <c r="M16" s="5">
        <f t="shared" si="4"/>
        <v>0</v>
      </c>
      <c r="N16" s="6">
        <v>0.7</v>
      </c>
      <c r="O16" s="6">
        <v>0.75</v>
      </c>
      <c r="P16" s="6">
        <v>0.75</v>
      </c>
      <c r="Q16" s="4">
        <v>700</v>
      </c>
      <c r="R16" s="5">
        <f t="shared" si="5"/>
        <v>0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</row>
    <row r="17" spans="1:28" ht="15.75" thickBot="1" x14ac:dyDescent="0.3">
      <c r="A17" s="31" t="s">
        <v>27</v>
      </c>
      <c r="B17" s="43">
        <v>0</v>
      </c>
      <c r="C17" s="7" t="s">
        <v>9</v>
      </c>
      <c r="D17" s="34"/>
      <c r="E17" s="8">
        <f>ROUND(L17/3300,0)</f>
        <v>0</v>
      </c>
      <c r="F17" s="9" t="s">
        <v>0</v>
      </c>
      <c r="G17" s="28" t="s">
        <v>1</v>
      </c>
      <c r="H17" s="8">
        <f>ROUND(M17/3300,0)</f>
        <v>0</v>
      </c>
      <c r="I17" s="9" t="s">
        <v>0</v>
      </c>
      <c r="J17" s="33"/>
      <c r="K17" s="10"/>
      <c r="L17" s="5">
        <f t="shared" si="3"/>
        <v>0</v>
      </c>
      <c r="M17" s="5">
        <f t="shared" si="4"/>
        <v>0</v>
      </c>
      <c r="N17" s="6">
        <v>0.14000000000000001</v>
      </c>
      <c r="O17" s="6">
        <v>0.15</v>
      </c>
      <c r="P17" s="6">
        <v>0.92</v>
      </c>
      <c r="Q17" s="4">
        <v>390</v>
      </c>
      <c r="R17" s="5">
        <f t="shared" si="5"/>
        <v>0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</row>
    <row r="18" spans="1:28" ht="15.75" thickBot="1" x14ac:dyDescent="0.3">
      <c r="A18" s="31" t="s">
        <v>28</v>
      </c>
      <c r="B18" s="43">
        <v>0</v>
      </c>
      <c r="C18" s="7" t="s">
        <v>9</v>
      </c>
      <c r="D18" s="34"/>
      <c r="E18" s="8">
        <f>ROUND(L18/3320,0)</f>
        <v>0</v>
      </c>
      <c r="F18" s="9" t="s">
        <v>0</v>
      </c>
      <c r="G18" s="28" t="s">
        <v>1</v>
      </c>
      <c r="H18" s="8">
        <f>ROUND(M18/3320,0)</f>
        <v>0</v>
      </c>
      <c r="I18" s="9" t="s">
        <v>0</v>
      </c>
      <c r="J18" s="33"/>
      <c r="K18" s="10"/>
      <c r="L18" s="5">
        <f t="shared" si="3"/>
        <v>0</v>
      </c>
      <c r="M18" s="5">
        <f t="shared" si="4"/>
        <v>0</v>
      </c>
      <c r="N18" s="6">
        <v>0.28000000000000003</v>
      </c>
      <c r="O18" s="6">
        <v>0.32</v>
      </c>
      <c r="P18" s="6">
        <v>0.69</v>
      </c>
      <c r="Q18" s="4">
        <v>380</v>
      </c>
      <c r="R18" s="5">
        <f t="shared" si="5"/>
        <v>0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</row>
    <row r="19" spans="1:28" ht="15.75" thickBot="1" x14ac:dyDescent="0.3">
      <c r="A19" s="31" t="s">
        <v>29</v>
      </c>
      <c r="B19" s="43">
        <v>0</v>
      </c>
      <c r="C19" s="7" t="s">
        <v>9</v>
      </c>
      <c r="D19" s="34"/>
      <c r="E19" s="8">
        <f>ROUND(L19/3400,0)</f>
        <v>0</v>
      </c>
      <c r="F19" s="9" t="s">
        <v>0</v>
      </c>
      <c r="G19" s="28" t="s">
        <v>1</v>
      </c>
      <c r="H19" s="8">
        <f>ROUND(M19/3400,0)</f>
        <v>0</v>
      </c>
      <c r="I19" s="9" t="s">
        <v>0</v>
      </c>
      <c r="J19" s="33"/>
      <c r="K19" s="10"/>
      <c r="L19" s="5">
        <f t="shared" si="3"/>
        <v>0</v>
      </c>
      <c r="M19" s="5">
        <f t="shared" si="4"/>
        <v>0</v>
      </c>
      <c r="N19" s="6">
        <v>0.84</v>
      </c>
      <c r="O19" s="6">
        <v>0.86</v>
      </c>
      <c r="P19" s="6">
        <v>0.9</v>
      </c>
      <c r="Q19" s="4">
        <v>410</v>
      </c>
      <c r="R19" s="5">
        <f t="shared" si="5"/>
        <v>0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</row>
    <row r="20" spans="1:28" ht="15.75" thickBot="1" x14ac:dyDescent="0.3">
      <c r="A20" s="31" t="s">
        <v>12</v>
      </c>
      <c r="B20" s="43">
        <v>0</v>
      </c>
      <c r="C20" s="7" t="s">
        <v>9</v>
      </c>
      <c r="D20" s="34"/>
      <c r="E20" s="8">
        <f>ROUND(L20/3400,0)</f>
        <v>0</v>
      </c>
      <c r="F20" s="9" t="s">
        <v>0</v>
      </c>
      <c r="G20" s="28" t="s">
        <v>1</v>
      </c>
      <c r="H20" s="8">
        <f>ROUND(M20/3400,0)</f>
        <v>0</v>
      </c>
      <c r="I20" s="9" t="s">
        <v>0</v>
      </c>
      <c r="J20" s="33"/>
      <c r="K20" s="10"/>
      <c r="L20" s="11">
        <f t="shared" si="0"/>
        <v>0</v>
      </c>
      <c r="M20" s="12">
        <f t="shared" si="1"/>
        <v>0</v>
      </c>
      <c r="N20" s="6">
        <v>0.01</v>
      </c>
      <c r="O20" s="6">
        <v>0.02</v>
      </c>
      <c r="P20" s="6">
        <v>0.95</v>
      </c>
      <c r="Q20" s="4">
        <v>200</v>
      </c>
      <c r="R20" s="5">
        <f t="shared" si="2"/>
        <v>0</v>
      </c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1:28" ht="15.75" thickBot="1" x14ac:dyDescent="0.3">
      <c r="A21" s="31" t="s">
        <v>11</v>
      </c>
      <c r="B21" s="43">
        <v>0</v>
      </c>
      <c r="C21" s="7" t="s">
        <v>9</v>
      </c>
      <c r="D21" s="34"/>
      <c r="E21" s="8">
        <v>0</v>
      </c>
      <c r="F21" s="9" t="s">
        <v>0</v>
      </c>
      <c r="G21" s="28" t="s">
        <v>1</v>
      </c>
      <c r="H21" s="8">
        <v>0</v>
      </c>
      <c r="I21" s="9" t="s">
        <v>0</v>
      </c>
      <c r="J21" s="33"/>
      <c r="K21" s="10"/>
      <c r="L21" s="5"/>
      <c r="M21" s="5"/>
      <c r="N21" s="6"/>
      <c r="O21" s="6"/>
      <c r="P21" s="6"/>
      <c r="Q21" s="4"/>
      <c r="R21" s="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16.5" thickBot="1" x14ac:dyDescent="0.3">
      <c r="A22" s="49"/>
      <c r="B22" s="50"/>
      <c r="C22" s="50"/>
      <c r="D22" s="51"/>
      <c r="E22" s="52"/>
      <c r="F22" s="52"/>
      <c r="G22" s="53"/>
      <c r="H22" s="52"/>
      <c r="I22" s="52"/>
      <c r="J22" s="54"/>
      <c r="K22" s="13"/>
      <c r="L22" s="14"/>
      <c r="M22" s="14"/>
      <c r="N22" s="15"/>
      <c r="O22" s="15"/>
      <c r="P22" s="15"/>
      <c r="Q22" s="13"/>
      <c r="R22" s="14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x14ac:dyDescent="0.25">
      <c r="A23" s="31" t="s">
        <v>10</v>
      </c>
      <c r="B23" s="7">
        <f>SUM(B5:B22)</f>
        <v>0</v>
      </c>
      <c r="C23" s="7" t="s">
        <v>9</v>
      </c>
      <c r="D23" s="32"/>
      <c r="E23" s="61" t="s">
        <v>8</v>
      </c>
      <c r="F23" s="61"/>
      <c r="G23" s="61"/>
      <c r="H23" s="61"/>
      <c r="I23" s="61"/>
      <c r="J23" s="33"/>
      <c r="K23" s="4"/>
      <c r="L23" s="16"/>
      <c r="M23" s="5"/>
      <c r="N23" s="6"/>
      <c r="O23" s="6"/>
      <c r="P23" s="6"/>
      <c r="Q23" s="4"/>
      <c r="R23" s="5">
        <f>SUM(R5:R22)</f>
        <v>0</v>
      </c>
      <c r="S23" s="45"/>
      <c r="T23" s="45"/>
      <c r="U23" s="45"/>
      <c r="V23" s="45"/>
      <c r="W23" s="45"/>
      <c r="X23" s="45"/>
      <c r="Y23" s="45"/>
      <c r="Z23" s="45"/>
      <c r="AA23" s="45"/>
      <c r="AB23" s="45"/>
    </row>
    <row r="24" spans="1:28" ht="18" x14ac:dyDescent="0.25">
      <c r="A24" s="37" t="s">
        <v>7</v>
      </c>
      <c r="B24" s="38">
        <f>ROUND(((B5+B6+B8+B7)/0.7)/1,-2)</f>
        <v>0</v>
      </c>
      <c r="C24" s="7" t="s">
        <v>5</v>
      </c>
      <c r="D24" s="32"/>
      <c r="E24" s="62">
        <f>IF((R5+R6+R9+R10+R21+R7)&gt;(R23*0.5),4.12,3.55)</f>
        <v>3.55</v>
      </c>
      <c r="F24" s="62"/>
      <c r="G24" s="62"/>
      <c r="H24" s="62"/>
      <c r="I24" s="62"/>
      <c r="J24" s="33"/>
      <c r="K24" s="4"/>
      <c r="L24" s="5"/>
      <c r="M24" s="5"/>
      <c r="N24" s="6"/>
      <c r="O24" s="6"/>
      <c r="P24" s="6"/>
      <c r="Q24" s="4"/>
      <c r="R24" s="5"/>
      <c r="S24" s="45"/>
      <c r="T24" s="45"/>
      <c r="U24" s="45"/>
      <c r="V24" s="45"/>
      <c r="W24" s="45"/>
      <c r="X24" s="45"/>
      <c r="Y24" s="45"/>
      <c r="Z24" s="45"/>
      <c r="AA24" s="45"/>
      <c r="AB24" s="45"/>
    </row>
    <row r="25" spans="1:28" ht="18" x14ac:dyDescent="0.25">
      <c r="A25" s="63" t="s">
        <v>6</v>
      </c>
      <c r="B25" s="38">
        <f>ROUND((SUM(B5:B21)/1.2)/2,-2)</f>
        <v>0</v>
      </c>
      <c r="C25" s="7" t="s">
        <v>5</v>
      </c>
      <c r="D25" s="32"/>
      <c r="E25" s="64">
        <f>(E28+H28)/2*8000*E24</f>
        <v>0</v>
      </c>
      <c r="F25" s="64"/>
      <c r="G25" s="64"/>
      <c r="H25" s="64"/>
      <c r="I25" s="64"/>
      <c r="J25" s="33"/>
      <c r="K25" s="4"/>
      <c r="L25" s="5"/>
      <c r="M25" s="5"/>
      <c r="N25" s="6"/>
      <c r="O25" s="6"/>
      <c r="P25" s="6"/>
      <c r="Q25" s="4"/>
      <c r="R25" s="5"/>
      <c r="S25" s="45"/>
      <c r="T25" s="45"/>
      <c r="U25" s="45"/>
      <c r="V25" s="45"/>
      <c r="W25" s="45"/>
      <c r="X25" s="45"/>
      <c r="Y25" s="45"/>
      <c r="Z25" s="45"/>
      <c r="AA25" s="45"/>
      <c r="AB25" s="45"/>
    </row>
    <row r="26" spans="1:28" ht="15.75" x14ac:dyDescent="0.25">
      <c r="A26" s="63"/>
      <c r="B26" s="34"/>
      <c r="C26" s="7"/>
      <c r="D26" s="34"/>
      <c r="E26" s="65" t="s">
        <v>4</v>
      </c>
      <c r="F26" s="65"/>
      <c r="G26" s="65"/>
      <c r="H26" s="65"/>
      <c r="I26" s="65"/>
      <c r="J26" s="39"/>
      <c r="K26" s="17"/>
      <c r="L26" s="5"/>
      <c r="M26" s="5"/>
      <c r="N26" s="6"/>
      <c r="O26" s="6"/>
      <c r="P26" s="6"/>
      <c r="Q26" s="4"/>
      <c r="R26" s="5"/>
      <c r="S26" s="45"/>
      <c r="T26" s="45"/>
      <c r="U26" s="45"/>
      <c r="V26" s="45"/>
      <c r="W26" s="45"/>
      <c r="X26" s="45"/>
      <c r="Y26" s="45"/>
      <c r="Z26" s="45"/>
      <c r="AA26" s="45"/>
      <c r="AB26" s="45"/>
    </row>
    <row r="27" spans="1:28" ht="15.75" thickBot="1" x14ac:dyDescent="0.3">
      <c r="A27" s="31"/>
      <c r="B27" s="34"/>
      <c r="C27" s="7"/>
      <c r="D27" s="34"/>
      <c r="E27" s="66" t="s">
        <v>3</v>
      </c>
      <c r="F27" s="66"/>
      <c r="G27" s="26"/>
      <c r="H27" s="66" t="s">
        <v>2</v>
      </c>
      <c r="I27" s="66"/>
      <c r="J27" s="39"/>
      <c r="K27" s="17"/>
      <c r="L27" s="5"/>
      <c r="M27" s="5"/>
      <c r="N27" s="6"/>
      <c r="O27" s="6"/>
      <c r="P27" s="6"/>
      <c r="Q27" s="4"/>
      <c r="R27" s="5"/>
      <c r="S27" s="45"/>
      <c r="T27" s="45"/>
      <c r="U27" s="45"/>
      <c r="V27" s="45"/>
      <c r="W27" s="45"/>
      <c r="X27" s="45"/>
      <c r="Y27" s="45"/>
      <c r="Z27" s="45"/>
      <c r="AA27" s="45"/>
      <c r="AB27" s="45"/>
    </row>
    <row r="28" spans="1:28" ht="16.5" thickBot="1" x14ac:dyDescent="0.3">
      <c r="A28" s="40"/>
      <c r="B28" s="41"/>
      <c r="C28" s="21"/>
      <c r="D28" s="41"/>
      <c r="E28" s="18">
        <f>SUM(E5:E21)</f>
        <v>0</v>
      </c>
      <c r="F28" s="19" t="s">
        <v>0</v>
      </c>
      <c r="G28" s="20" t="s">
        <v>1</v>
      </c>
      <c r="H28" s="18">
        <f>SUM(H5:H21)</f>
        <v>0</v>
      </c>
      <c r="I28" s="19" t="s">
        <v>0</v>
      </c>
      <c r="J28" s="42"/>
      <c r="K28" s="22"/>
      <c r="L28" s="23"/>
      <c r="M28" s="23"/>
      <c r="N28" s="24"/>
      <c r="O28" s="24"/>
      <c r="P28" s="24"/>
      <c r="Q28" s="25"/>
      <c r="R28" s="23"/>
      <c r="S28" s="45"/>
      <c r="T28" s="45"/>
      <c r="U28" s="45"/>
      <c r="V28" s="45"/>
      <c r="W28" s="45"/>
      <c r="X28" s="45"/>
      <c r="Y28" s="45"/>
      <c r="Z28" s="45"/>
      <c r="AA28" s="45"/>
      <c r="AB28" s="45"/>
    </row>
    <row r="29" spans="1:28" ht="15.75" thickBot="1" x14ac:dyDescent="0.3">
      <c r="A29" s="55"/>
      <c r="B29" s="56"/>
      <c r="C29" s="56"/>
      <c r="D29" s="56"/>
      <c r="E29" s="56"/>
      <c r="F29" s="56"/>
      <c r="G29" s="56"/>
      <c r="H29" s="56"/>
      <c r="I29" s="56"/>
      <c r="J29" s="57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</row>
    <row r="30" spans="1:28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</row>
    <row r="31" spans="1:28" x14ac:dyDescent="0.25">
      <c r="A31" s="5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</row>
    <row r="32" spans="1:28" x14ac:dyDescent="0.25">
      <c r="A32" s="5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</row>
    <row r="33" spans="1:28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8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</row>
    <row r="35" spans="1:28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</row>
  </sheetData>
  <sheetProtection password="CD14" sheet="1" objects="1" scenarios="1" selectLockedCells="1"/>
  <mergeCells count="8">
    <mergeCell ref="E27:F27"/>
    <mergeCell ref="H27:I27"/>
    <mergeCell ref="B3:C3"/>
    <mergeCell ref="E23:I23"/>
    <mergeCell ref="E24:I24"/>
    <mergeCell ref="A25:A26"/>
    <mergeCell ref="E25:I25"/>
    <mergeCell ref="E26:I26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Husinec Václav</dc:creator>
  <cp:lastModifiedBy>Vlčková Petra</cp:lastModifiedBy>
  <cp:lastPrinted>2019-11-27T06:29:29Z</cp:lastPrinted>
  <dcterms:created xsi:type="dcterms:W3CDTF">2019-11-22T07:27:02Z</dcterms:created>
  <dcterms:modified xsi:type="dcterms:W3CDTF">2019-11-27T11:32:36Z</dcterms:modified>
</cp:coreProperties>
</file>